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filterPrivacy="1"/>
  <xr:revisionPtr revIDLastSave="0" documentId="13_ncr:1_{9296BD70-418D-4597-9A61-FD482CA28E4C}" xr6:coauthVersionLast="36" xr6:coauthVersionMax="36" xr10:uidLastSave="{00000000-0000-0000-0000-000000000000}"/>
  <bookViews>
    <workbookView xWindow="0" yWindow="0" windowWidth="24000" windowHeight="9525" activeTab="1" xr2:uid="{00000000-000D-0000-FFFF-FFFF00000000}"/>
  </bookViews>
  <sheets>
    <sheet name="Information" sheetId="1" r:id="rId1"/>
    <sheet name="Data" sheetId="2" r:id="rId2"/>
  </sheets>
  <definedNames>
    <definedName name="_xlnm.Print_Titles" localSheetId="1">Data!$A:$A,Data!$1:$3</definedName>
  </definedNames>
  <calcPr calcId="191029"/>
</workbook>
</file>

<file path=xl/calcChain.xml><?xml version="1.0" encoding="utf-8"?>
<calcChain xmlns="http://schemas.openxmlformats.org/spreadsheetml/2006/main">
  <c r="L23" i="2" l="1"/>
  <c r="M23" i="2" s="1"/>
  <c r="H20" i="2"/>
  <c r="I20" i="2" s="1"/>
  <c r="J20" i="2" s="1"/>
  <c r="H27" i="2"/>
  <c r="I27" i="2" s="1"/>
  <c r="J27" i="2" s="1"/>
  <c r="K26" i="2"/>
  <c r="L26" i="2" s="1"/>
  <c r="M26" i="2" s="1"/>
  <c r="H26" i="2"/>
  <c r="I26" i="2" s="1"/>
  <c r="J26" i="2" s="1"/>
  <c r="K25" i="2"/>
  <c r="L25" i="2" s="1"/>
  <c r="M25" i="2" s="1"/>
  <c r="H25" i="2"/>
  <c r="I25" i="2" s="1"/>
  <c r="J25" i="2" s="1"/>
  <c r="K24" i="2"/>
  <c r="L24" i="2" s="1"/>
  <c r="M24" i="2" s="1"/>
  <c r="H24" i="2"/>
  <c r="I24" i="2" s="1"/>
  <c r="J24" i="2" s="1"/>
  <c r="K23" i="2"/>
  <c r="H23" i="2"/>
  <c r="I23" i="2" s="1"/>
  <c r="J23" i="2" s="1"/>
  <c r="K22" i="2"/>
  <c r="L22" i="2" s="1"/>
  <c r="M22" i="2" s="1"/>
  <c r="H22" i="2"/>
  <c r="I22" i="2" s="1"/>
  <c r="J22" i="2" s="1"/>
  <c r="K21" i="2"/>
  <c r="L21" i="2" s="1"/>
  <c r="M21" i="2" s="1"/>
  <c r="H21" i="2"/>
  <c r="I21" i="2" s="1"/>
  <c r="J21" i="2" s="1"/>
  <c r="K20" i="2"/>
  <c r="L20" i="2" s="1"/>
  <c r="M20" i="2" s="1"/>
  <c r="K19" i="2"/>
  <c r="L19" i="2" s="1"/>
  <c r="M19" i="2" s="1"/>
</calcChain>
</file>

<file path=xl/sharedStrings.xml><?xml version="1.0" encoding="utf-8"?>
<sst xmlns="http://schemas.openxmlformats.org/spreadsheetml/2006/main" count="401" uniqueCount="294">
  <si>
    <t>FINANCIAL CHARACTERISTICS</t>
  </si>
  <si>
    <t>Note: The table shown may have been modified by user selections. Some information may be missing.</t>
  </si>
  <si>
    <t>DATA NOTES</t>
  </si>
  <si>
    <t/>
  </si>
  <si>
    <t>TABLE ID:</t>
  </si>
  <si>
    <t>S2503</t>
  </si>
  <si>
    <t>SURVEY/PROGRAM:</t>
  </si>
  <si>
    <t>American Community Survey</t>
  </si>
  <si>
    <t>VINTAGE:</t>
  </si>
  <si>
    <t>2020</t>
  </si>
  <si>
    <t>DATASET:</t>
  </si>
  <si>
    <t>ACSST5Y2020</t>
  </si>
  <si>
    <t>PRODUCT:</t>
  </si>
  <si>
    <t>ACS 5-Year Estimates Subject Tables</t>
  </si>
  <si>
    <t>UNIVERSE:</t>
  </si>
  <si>
    <t>None</t>
  </si>
  <si>
    <t>FTP URL:</t>
  </si>
  <si>
    <t>API URL:</t>
  </si>
  <si>
    <t>https://api.census.gov/data/2020/acs/acs5/subject</t>
  </si>
  <si>
    <t>USER SELECTIONS</t>
  </si>
  <si>
    <t>GEOS</t>
  </si>
  <si>
    <t>Winona city, Winona County, Minnesota</t>
  </si>
  <si>
    <t>TOPICS</t>
  </si>
  <si>
    <t>Financial Characteristics</t>
  </si>
  <si>
    <t>EXCLUDED COLUMNS</t>
  </si>
  <si>
    <t>APPLIED FILTERS</t>
  </si>
  <si>
    <t>APPLIED SORTS</t>
  </si>
  <si>
    <t>PIVOT &amp; GROUPING</t>
  </si>
  <si>
    <t>WEB ADDRESS</t>
  </si>
  <si>
    <t>https://data.census.gov/cedsci/table?q=Winona%20city,%20Winona%20County,%20Minnesota&amp;t=Financial%20Characteristics&amp;tid=ACSST5Y2020.S2503</t>
  </si>
  <si>
    <t>TABLE NOTES</t>
  </si>
  <si>
    <t>Although the American Community Survey (ACS) produces population, demographic and housing unit estimates, for 2020, the 2020 Census provides the official counts of the population and housing units for the nation, states, counties, cities, and towns. For 2016 to 2019, the Population Estimates Program provides estimates of the population for the nation, states, counties, cities, and towns and intercensal housing unit estimates for the nation,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</si>
  <si>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</si>
  <si>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2016-2020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</si>
  <si>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</si>
  <si>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For occupied housing units and renter-occupied housing units, the median monthly housing costs excludes renter-occupied housing units for which no cash rent is paid.</t>
  </si>
  <si>
    <t>The 2016-2020 American Community Survey (ACS) data generally reflect the September 2018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</si>
  <si>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</si>
  <si>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</si>
  <si>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</si>
  <si>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Occupied housing units</t>
  </si>
  <si>
    <t>Percent occupied housing units</t>
  </si>
  <si>
    <t>Owner-occupied housing units</t>
  </si>
  <si>
    <t>Percent owner-occupied housing units</t>
  </si>
  <si>
    <t>Renter-occupied housing units</t>
  </si>
  <si>
    <t>Percent renter-occupied housing units</t>
  </si>
  <si>
    <t>Label</t>
  </si>
  <si>
    <t>Estimate</t>
  </si>
  <si>
    <t>10,521</t>
  </si>
  <si>
    <t>6,746</t>
  </si>
  <si>
    <t>3,775</t>
  </si>
  <si>
    <t>HOUSEHOLD INCOME IN THE PAST 12 MONTHS (IN 2020 INFLATION-ADJUSTED DOLLARS)</t>
  </si>
  <si>
    <t>Less than $5,000</t>
  </si>
  <si>
    <t>304</t>
  </si>
  <si>
    <t>2.9%</t>
  </si>
  <si>
    <t>41</t>
  </si>
  <si>
    <t>0.6%</t>
  </si>
  <si>
    <t>263</t>
  </si>
  <si>
    <t>7.0%</t>
  </si>
  <si>
    <t>$5,000 to $9,999</t>
  </si>
  <si>
    <t>248</t>
  </si>
  <si>
    <t>2.4%</t>
  </si>
  <si>
    <t>103</t>
  </si>
  <si>
    <t>1.5%</t>
  </si>
  <si>
    <t>145</t>
  </si>
  <si>
    <t>3.8%</t>
  </si>
  <si>
    <t>$10,000 to $14,999</t>
  </si>
  <si>
    <t>719</t>
  </si>
  <si>
    <t>6.8%</t>
  </si>
  <si>
    <t>188</t>
  </si>
  <si>
    <t>2.8%</t>
  </si>
  <si>
    <t>531</t>
  </si>
  <si>
    <t>14.1%</t>
  </si>
  <si>
    <t>$15,000 to $19,999</t>
  </si>
  <si>
    <t>641</t>
  </si>
  <si>
    <t>6.1%</t>
  </si>
  <si>
    <t>193</t>
  </si>
  <si>
    <t>448</t>
  </si>
  <si>
    <t>11.9%</t>
  </si>
  <si>
    <t>$20,000 to $24,999</t>
  </si>
  <si>
    <t>665</t>
  </si>
  <si>
    <t>6.3%</t>
  </si>
  <si>
    <t>142</t>
  </si>
  <si>
    <t>2.1%</t>
  </si>
  <si>
    <t>523</t>
  </si>
  <si>
    <t>13.9%</t>
  </si>
  <si>
    <t>$25,000 to $34,999</t>
  </si>
  <si>
    <t>1,088</t>
  </si>
  <si>
    <t>10.3%</t>
  </si>
  <si>
    <t>656</t>
  </si>
  <si>
    <t>9.7%</t>
  </si>
  <si>
    <t>432</t>
  </si>
  <si>
    <t>11.4%</t>
  </si>
  <si>
    <t>$35,000 to $49,999</t>
  </si>
  <si>
    <t>1,700</t>
  </si>
  <si>
    <t>16.2%</t>
  </si>
  <si>
    <t>1,028</t>
  </si>
  <si>
    <t>15.2%</t>
  </si>
  <si>
    <t>672</t>
  </si>
  <si>
    <t>17.8%</t>
  </si>
  <si>
    <t>$50,000 to $74,999</t>
  </si>
  <si>
    <t>1,856</t>
  </si>
  <si>
    <t>17.6%</t>
  </si>
  <si>
    <t>1,416</t>
  </si>
  <si>
    <t>21.0%</t>
  </si>
  <si>
    <t>440</t>
  </si>
  <si>
    <t>11.7%</t>
  </si>
  <si>
    <t>$75,000 to $99,999</t>
  </si>
  <si>
    <t>1,239</t>
  </si>
  <si>
    <t>11.8%</t>
  </si>
  <si>
    <t>1,019</t>
  </si>
  <si>
    <t>15.1%</t>
  </si>
  <si>
    <t>220</t>
  </si>
  <si>
    <t>5.8%</t>
  </si>
  <si>
    <t>$100,000 to $149,999</t>
  </si>
  <si>
    <t>1,347</t>
  </si>
  <si>
    <t>12.8%</t>
  </si>
  <si>
    <t>1,260</t>
  </si>
  <si>
    <t>18.7%</t>
  </si>
  <si>
    <t>87</t>
  </si>
  <si>
    <t>2.3%</t>
  </si>
  <si>
    <t>$150,000 or more</t>
  </si>
  <si>
    <t>714</t>
  </si>
  <si>
    <t>700</t>
  </si>
  <si>
    <t>10.4%</t>
  </si>
  <si>
    <t>14</t>
  </si>
  <si>
    <t>0.4%</t>
  </si>
  <si>
    <t>Median household income (dollars)</t>
  </si>
  <si>
    <t>48,653</t>
  </si>
  <si>
    <t>66,685</t>
  </si>
  <si>
    <t>24,779</t>
  </si>
  <si>
    <t>MONTHLY HOUSING COSTS</t>
  </si>
  <si>
    <t>Less than $300</t>
  </si>
  <si>
    <t>755</t>
  </si>
  <si>
    <t>7.2%</t>
  </si>
  <si>
    <t>459</t>
  </si>
  <si>
    <t>296</t>
  </si>
  <si>
    <t>7.8%</t>
  </si>
  <si>
    <t>$300 to $499</t>
  </si>
  <si>
    <t>2,007</t>
  </si>
  <si>
    <t>19.1%</t>
  </si>
  <si>
    <t>1,285</t>
  </si>
  <si>
    <t>19.0%</t>
  </si>
  <si>
    <t>722</t>
  </si>
  <si>
    <t>$500 to $799</t>
  </si>
  <si>
    <t>3,105</t>
  </si>
  <si>
    <t>29.5%</t>
  </si>
  <si>
    <t>1,464</t>
  </si>
  <si>
    <t>21.7%</t>
  </si>
  <si>
    <t>1,641</t>
  </si>
  <si>
    <t>43.5%</t>
  </si>
  <si>
    <t>$800 to $999</t>
  </si>
  <si>
    <t>1,452</t>
  </si>
  <si>
    <t>13.8%</t>
  </si>
  <si>
    <t>899</t>
  </si>
  <si>
    <t>13.3%</t>
  </si>
  <si>
    <t>553</t>
  </si>
  <si>
    <t>14.6%</t>
  </si>
  <si>
    <t>$1,000 to $1,499</t>
  </si>
  <si>
    <t>2,133</t>
  </si>
  <si>
    <t>20.3%</t>
  </si>
  <si>
    <t>1,695</t>
  </si>
  <si>
    <t>25.1%</t>
  </si>
  <si>
    <t>438</t>
  </si>
  <si>
    <t>11.6%</t>
  </si>
  <si>
    <t>$1,500 to $1,999</t>
  </si>
  <si>
    <t>619</t>
  </si>
  <si>
    <t>5.9%</t>
  </si>
  <si>
    <t>561</t>
  </si>
  <si>
    <t>8.3%</t>
  </si>
  <si>
    <t>58</t>
  </si>
  <si>
    <t>$2,000 to $2,499</t>
  </si>
  <si>
    <t>215</t>
  </si>
  <si>
    <t>2.0%</t>
  </si>
  <si>
    <t>3.2%</t>
  </si>
  <si>
    <t>0</t>
  </si>
  <si>
    <t>0.0%</t>
  </si>
  <si>
    <t>$2,500 to $2,999</t>
  </si>
  <si>
    <t>81</t>
  </si>
  <si>
    <t>0.8%</t>
  </si>
  <si>
    <t>1.2%</t>
  </si>
  <si>
    <t>$3,000 or more</t>
  </si>
  <si>
    <t>1.3%</t>
  </si>
  <si>
    <t>No cash rent</t>
  </si>
  <si>
    <t>67</t>
  </si>
  <si>
    <t>(X)</t>
  </si>
  <si>
    <t>1.8%</t>
  </si>
  <si>
    <t>Median (dollars)</t>
  </si>
  <si>
    <t>727</t>
  </si>
  <si>
    <t>835</t>
  </si>
  <si>
    <t>648</t>
  </si>
  <si>
    <t>MONTHLY HOUSING COSTS AS A PERCENTAGE OF HOUSEHOLD INCOME IN THE PAST 12 MONTHS</t>
  </si>
  <si>
    <t>Less than $20,000</t>
  </si>
  <si>
    <t>1,828</t>
  </si>
  <si>
    <t>17.4%</t>
  </si>
  <si>
    <t>508</t>
  </si>
  <si>
    <t>7.5%</t>
  </si>
  <si>
    <t>1,320</t>
  </si>
  <si>
    <t>35.0%</t>
  </si>
  <si>
    <t>Less than 20 percent</t>
  </si>
  <si>
    <t>123</t>
  </si>
  <si>
    <t>84</t>
  </si>
  <si>
    <t>39</t>
  </si>
  <si>
    <t>1.0%</t>
  </si>
  <si>
    <t>20 to 29 percent</t>
  </si>
  <si>
    <t>208</t>
  </si>
  <si>
    <t>59</t>
  </si>
  <si>
    <t>0.9%</t>
  </si>
  <si>
    <t>149</t>
  </si>
  <si>
    <t>3.9%</t>
  </si>
  <si>
    <t>30 percent or more</t>
  </si>
  <si>
    <t>1,497</t>
  </si>
  <si>
    <t>14.2%</t>
  </si>
  <si>
    <t>365</t>
  </si>
  <si>
    <t>5.4%</t>
  </si>
  <si>
    <t>1,132</t>
  </si>
  <si>
    <t>30.0%</t>
  </si>
  <si>
    <t>$20,000 to $34,999</t>
  </si>
  <si>
    <t>1,744</t>
  </si>
  <si>
    <t>16.6%</t>
  </si>
  <si>
    <t>798</t>
  </si>
  <si>
    <t>946</t>
  </si>
  <si>
    <t>358</t>
  </si>
  <si>
    <t>3.4%</t>
  </si>
  <si>
    <t>253</t>
  </si>
  <si>
    <t>105</t>
  </si>
  <si>
    <t>612</t>
  </si>
  <si>
    <t>240</t>
  </si>
  <si>
    <t>3.6%</t>
  </si>
  <si>
    <t>372</t>
  </si>
  <si>
    <t>9.9%</t>
  </si>
  <si>
    <t>774</t>
  </si>
  <si>
    <t>7.4%</t>
  </si>
  <si>
    <t>305</t>
  </si>
  <si>
    <t>4.5%</t>
  </si>
  <si>
    <t>469</t>
  </si>
  <si>
    <t>12.4%</t>
  </si>
  <si>
    <t>1,675</t>
  </si>
  <si>
    <t>15.9%</t>
  </si>
  <si>
    <t>647</t>
  </si>
  <si>
    <t>17.1%</t>
  </si>
  <si>
    <t>697</t>
  </si>
  <si>
    <t>6.6%</t>
  </si>
  <si>
    <t>429</t>
  </si>
  <si>
    <t>6.4%</t>
  </si>
  <si>
    <t>268</t>
  </si>
  <si>
    <t>7.1%</t>
  </si>
  <si>
    <t>701</t>
  </si>
  <si>
    <t>6.7%</t>
  </si>
  <si>
    <t>414</t>
  </si>
  <si>
    <t>287</t>
  </si>
  <si>
    <t>7.6%</t>
  </si>
  <si>
    <t>277</t>
  </si>
  <si>
    <t>2.6%</t>
  </si>
  <si>
    <t>185</t>
  </si>
  <si>
    <t>2.7%</t>
  </si>
  <si>
    <t>92</t>
  </si>
  <si>
    <t>1,849</t>
  </si>
  <si>
    <t>433</t>
  </si>
  <si>
    <t>11.5%</t>
  </si>
  <si>
    <t>1,359</t>
  </si>
  <si>
    <t>12.9%</t>
  </si>
  <si>
    <t>989</t>
  </si>
  <si>
    <t>14.7%</t>
  </si>
  <si>
    <t>370</t>
  </si>
  <si>
    <t>9.8%</t>
  </si>
  <si>
    <t>378</t>
  </si>
  <si>
    <t>347</t>
  </si>
  <si>
    <t>5.1%</t>
  </si>
  <si>
    <t>31</t>
  </si>
  <si>
    <t>112</t>
  </si>
  <si>
    <t>1.1%</t>
  </si>
  <si>
    <t>80</t>
  </si>
  <si>
    <t>32</t>
  </si>
  <si>
    <t>$75,000 or more</t>
  </si>
  <si>
    <t>3,300</t>
  </si>
  <si>
    <t>31.4%</t>
  </si>
  <si>
    <t>2,979</t>
  </si>
  <si>
    <t>44.2%</t>
  </si>
  <si>
    <t>321</t>
  </si>
  <si>
    <t>8.5%</t>
  </si>
  <si>
    <t>2,902</t>
  </si>
  <si>
    <t>27.6%</t>
  </si>
  <si>
    <t>2,581</t>
  </si>
  <si>
    <t>38.3%</t>
  </si>
  <si>
    <t>260</t>
  </si>
  <si>
    <t>2.5%</t>
  </si>
  <si>
    <t>138</t>
  </si>
  <si>
    <t>Zero or negative income</t>
  </si>
  <si>
    <t>17</t>
  </si>
  <si>
    <t>0.3%</t>
  </si>
  <si>
    <t>Annual Income</t>
  </si>
  <si>
    <t>Hourly Rate</t>
  </si>
  <si>
    <t>Monthly Income if 30% goes to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</si>
</sst>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6"/>
      <name val="Calibri"/>
    </font>
    <font>
      <b/>
      <sz val="11"/>
      <name val="Calibri"/>
    </font>
    <font>
      <sz val="11"/>
      <color theme="1"/>
      <name val="Calibri"/>
      <family val="2"/>
      <scheme val="minor"/>
    </font>
    <font>
      <b/>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4" fontId="3" fillId="0" borderId="0" applyFont="0" applyFill="0" applyBorder="0" applyAlignment="0" applyProtection="0"/>
  </cellStyleXfs>
  <cellXfs count="32">
    <xf numFmtId="0" fontId="0" fillId="0" borderId="0" xfId="0"/>
    <xf numFmtId="0" fontId="0" fillId="0" borderId="0" xfId="0" applyAlignment="1">
      <alignment vertical="top" wrapText="1"/>
    </xf>
    <xf numFmtId="0" fontId="0" fillId="0" borderId="1" xfId="0" applyBorder="1"/>
    <xf numFmtId="0" fontId="2" fillId="0" borderId="0" xfId="0" applyFont="1" applyAlignment="1">
      <alignment vertical="top" wrapText="1"/>
    </xf>
    <xf numFmtId="0" fontId="0" fillId="0" borderId="0" xfId="0" applyAlignment="1">
      <alignment wrapText="1"/>
    </xf>
    <xf numFmtId="0" fontId="2" fillId="0" borderId="2" xfId="0" applyFont="1" applyBorder="1" applyAlignment="1">
      <alignment horizontal="left" vertical="center" wrapText="1"/>
    </xf>
    <xf numFmtId="0" fontId="0" fillId="0" borderId="2" xfId="0" applyBorder="1" applyAlignment="1">
      <alignment wrapText="1"/>
    </xf>
    <xf numFmtId="0" fontId="0" fillId="0" borderId="2" xfId="0" applyBorder="1" applyAlignment="1">
      <alignment wrapText="1" indent="1"/>
    </xf>
    <xf numFmtId="0" fontId="0" fillId="0" borderId="2" xfId="0" applyBorder="1" applyAlignment="1">
      <alignment wrapText="1" indent="2"/>
    </xf>
    <xf numFmtId="0" fontId="0" fillId="0" borderId="2" xfId="0" applyBorder="1" applyAlignment="1">
      <alignment wrapText="1" indent="3"/>
    </xf>
    <xf numFmtId="44" fontId="0" fillId="0" borderId="2" xfId="1" applyFont="1" applyBorder="1" applyAlignment="1">
      <alignment wrapText="1" indent="2"/>
    </xf>
    <xf numFmtId="0" fontId="2" fillId="0" borderId="3" xfId="0" applyFont="1" applyBorder="1" applyAlignment="1">
      <alignment horizontal="left" vertical="center" wrapText="1"/>
    </xf>
    <xf numFmtId="0" fontId="0" fillId="0" borderId="3" xfId="0" applyBorder="1" applyAlignment="1">
      <alignment wrapText="1"/>
    </xf>
    <xf numFmtId="0" fontId="2" fillId="0" borderId="0" xfId="0" applyFont="1" applyBorder="1" applyAlignment="1">
      <alignment horizontal="left" vertical="center" wrapText="1"/>
    </xf>
    <xf numFmtId="0" fontId="0" fillId="0" borderId="0" xfId="0" applyBorder="1" applyAlignment="1">
      <alignment wrapText="1"/>
    </xf>
    <xf numFmtId="0" fontId="5" fillId="0" borderId="2" xfId="0" applyFont="1" applyBorder="1" applyAlignment="1">
      <alignment horizontal="left" vertical="center" wrapText="1"/>
    </xf>
    <xf numFmtId="0" fontId="4" fillId="0" borderId="2" xfId="0" applyFont="1" applyBorder="1" applyAlignment="1">
      <alignment wrapText="1" indent="2"/>
    </xf>
    <xf numFmtId="0" fontId="4" fillId="0" borderId="2" xfId="0" applyFont="1" applyBorder="1" applyAlignment="1">
      <alignment wrapText="1"/>
    </xf>
    <xf numFmtId="44" fontId="4" fillId="0" borderId="2" xfId="1" applyFont="1" applyBorder="1" applyAlignment="1">
      <alignment wrapText="1" indent="2"/>
    </xf>
    <xf numFmtId="0" fontId="4" fillId="0" borderId="0" xfId="0" applyFont="1"/>
    <xf numFmtId="0" fontId="5" fillId="0" borderId="2" xfId="0" applyFont="1" applyFill="1" applyBorder="1" applyAlignment="1">
      <alignment horizontal="left" vertical="center" wrapText="1"/>
    </xf>
    <xf numFmtId="44" fontId="0" fillId="0" borderId="2" xfId="1" applyFont="1" applyBorder="1"/>
    <xf numFmtId="44" fontId="4" fillId="0" borderId="2" xfId="1" applyFont="1" applyBorder="1"/>
    <xf numFmtId="0" fontId="0" fillId="2" borderId="2" xfId="0" applyFill="1" applyBorder="1" applyAlignment="1">
      <alignment wrapText="1"/>
    </xf>
    <xf numFmtId="0" fontId="4" fillId="2" borderId="2" xfId="0" applyFont="1" applyFill="1" applyBorder="1" applyAlignment="1">
      <alignment wrapText="1"/>
    </xf>
    <xf numFmtId="0" fontId="0" fillId="0" borderId="0" xfId="0" applyAlignment="1">
      <alignment vertical="top" wrapText="1"/>
    </xf>
    <xf numFmtId="0" fontId="1" fillId="0" borderId="1" xfId="0" applyFont="1" applyBorder="1" applyAlignment="1">
      <alignment horizontal="center" vertical="center" wrapText="1"/>
    </xf>
    <xf numFmtId="0" fontId="2" fillId="0" borderId="0" xfId="0" applyFont="1" applyAlignment="1"/>
    <xf numFmtId="0" fontId="2" fillId="0" borderId="2" xfId="0" applyFont="1" applyBorder="1" applyAlignment="1">
      <alignment horizontal="left" vertical="center" wrapText="1"/>
    </xf>
    <xf numFmtId="0" fontId="0" fillId="0" borderId="4" xfId="0" applyBorder="1" applyAlignment="1">
      <alignment wrapText="1" indent="2"/>
    </xf>
    <xf numFmtId="0" fontId="0" fillId="0" borderId="4" xfId="0" applyBorder="1" applyAlignment="1">
      <alignment wrapText="1"/>
    </xf>
    <xf numFmtId="0" fontId="0" fillId="0" borderId="0" xfId="0" applyBorder="1" applyAlignment="1">
      <alignment wrapText="1" indent="2"/>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cedsci"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cedsci"/>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9"/>
  <sheetViews>
    <sheetView workbookViewId="0"/>
  </sheetViews>
  <sheetFormatPr defaultRowHeight="15" x14ac:dyDescent="0.25"/>
  <cols>
    <col min="1" max="1" width="25" style="1" customWidth="1"/>
    <col min="2" max="2" width="80" style="1" customWidth="1"/>
    <col min="3" max="3" width="20" customWidth="1"/>
  </cols>
  <sheetData>
    <row r="1" spans="1:3" ht="60" customHeight="1" x14ac:dyDescent="0.25">
      <c r="A1" s="26" t="s">
        <v>0</v>
      </c>
      <c r="B1" s="26"/>
      <c r="C1" s="2"/>
    </row>
    <row r="2" spans="1:3" x14ac:dyDescent="0.25">
      <c r="A2" s="25"/>
      <c r="B2" s="25"/>
      <c r="C2" s="25"/>
    </row>
    <row r="3" spans="1:3" x14ac:dyDescent="0.25">
      <c r="A3" s="27" t="s">
        <v>1</v>
      </c>
      <c r="B3" s="27"/>
      <c r="C3" s="27"/>
    </row>
    <row r="4" spans="1:3" x14ac:dyDescent="0.25">
      <c r="A4" s="25"/>
      <c r="B4" s="25"/>
      <c r="C4" s="25"/>
    </row>
    <row r="5" spans="1:3" ht="15.95" customHeight="1" x14ac:dyDescent="0.25">
      <c r="A5" s="3" t="s">
        <v>2</v>
      </c>
      <c r="B5" s="25" t="s">
        <v>3</v>
      </c>
      <c r="C5" s="25"/>
    </row>
    <row r="6" spans="1:3" ht="15.95" customHeight="1" x14ac:dyDescent="0.25">
      <c r="A6" s="1" t="s">
        <v>4</v>
      </c>
      <c r="B6" s="25" t="s">
        <v>5</v>
      </c>
      <c r="C6" s="25"/>
    </row>
    <row r="7" spans="1:3" ht="15.95" customHeight="1" x14ac:dyDescent="0.25">
      <c r="A7" s="1" t="s">
        <v>6</v>
      </c>
      <c r="B7" s="25" t="s">
        <v>7</v>
      </c>
      <c r="C7" s="25"/>
    </row>
    <row r="8" spans="1:3" ht="15.95" customHeight="1" x14ac:dyDescent="0.25">
      <c r="A8" s="1" t="s">
        <v>8</v>
      </c>
      <c r="B8" s="25" t="s">
        <v>9</v>
      </c>
      <c r="C8" s="25"/>
    </row>
    <row r="9" spans="1:3" ht="15.95" customHeight="1" x14ac:dyDescent="0.25">
      <c r="A9" s="1" t="s">
        <v>10</v>
      </c>
      <c r="B9" s="25" t="s">
        <v>11</v>
      </c>
      <c r="C9" s="25"/>
    </row>
    <row r="10" spans="1:3" ht="15.95" customHeight="1" x14ac:dyDescent="0.25">
      <c r="A10" s="1" t="s">
        <v>12</v>
      </c>
      <c r="B10" s="25" t="s">
        <v>13</v>
      </c>
      <c r="C10" s="25"/>
    </row>
    <row r="11" spans="1:3" ht="15.95" customHeight="1" x14ac:dyDescent="0.25">
      <c r="A11" s="1" t="s">
        <v>14</v>
      </c>
      <c r="B11" s="25" t="s">
        <v>15</v>
      </c>
      <c r="C11" s="25"/>
    </row>
    <row r="12" spans="1:3" ht="15.95" customHeight="1" x14ac:dyDescent="0.25">
      <c r="A12" s="1" t="s">
        <v>16</v>
      </c>
      <c r="B12" s="25" t="s">
        <v>15</v>
      </c>
      <c r="C12" s="25"/>
    </row>
    <row r="13" spans="1:3" ht="15.95" customHeight="1" x14ac:dyDescent="0.25">
      <c r="A13" s="1" t="s">
        <v>17</v>
      </c>
      <c r="B13" s="25" t="s">
        <v>18</v>
      </c>
      <c r="C13" s="25"/>
    </row>
    <row r="14" spans="1:3" x14ac:dyDescent="0.25">
      <c r="A14" s="25"/>
      <c r="B14" s="25"/>
      <c r="C14" s="25"/>
    </row>
    <row r="15" spans="1:3" ht="15.95" customHeight="1" x14ac:dyDescent="0.25">
      <c r="A15" s="3" t="s">
        <v>19</v>
      </c>
      <c r="B15" s="25" t="s">
        <v>3</v>
      </c>
      <c r="C15" s="25"/>
    </row>
    <row r="16" spans="1:3" ht="15.95" customHeight="1" x14ac:dyDescent="0.25">
      <c r="A16" s="1" t="s">
        <v>20</v>
      </c>
      <c r="B16" s="25" t="s">
        <v>21</v>
      </c>
      <c r="C16" s="25"/>
    </row>
    <row r="17" spans="1:3" ht="15.95" customHeight="1" x14ac:dyDescent="0.25">
      <c r="A17" s="1" t="s">
        <v>22</v>
      </c>
      <c r="B17" s="25" t="s">
        <v>23</v>
      </c>
      <c r="C17" s="25"/>
    </row>
    <row r="18" spans="1:3" x14ac:dyDescent="0.25">
      <c r="A18" s="25"/>
      <c r="B18" s="25"/>
      <c r="C18" s="25"/>
    </row>
    <row r="19" spans="1:3" ht="15.95" customHeight="1" x14ac:dyDescent="0.25">
      <c r="A19" s="3" t="s">
        <v>24</v>
      </c>
      <c r="B19" s="25" t="s">
        <v>15</v>
      </c>
      <c r="C19" s="25"/>
    </row>
    <row r="20" spans="1:3" x14ac:dyDescent="0.25">
      <c r="A20" s="25"/>
      <c r="B20" s="25"/>
      <c r="C20" s="25"/>
    </row>
    <row r="21" spans="1:3" ht="15.95" customHeight="1" x14ac:dyDescent="0.25">
      <c r="A21" s="3" t="s">
        <v>25</v>
      </c>
      <c r="B21" s="25" t="s">
        <v>15</v>
      </c>
      <c r="C21" s="25"/>
    </row>
    <row r="22" spans="1:3" x14ac:dyDescent="0.25">
      <c r="A22" s="25"/>
      <c r="B22" s="25"/>
      <c r="C22" s="25"/>
    </row>
    <row r="23" spans="1:3" ht="15.95" customHeight="1" x14ac:dyDescent="0.25">
      <c r="A23" s="3" t="s">
        <v>26</v>
      </c>
      <c r="B23" s="25" t="s">
        <v>15</v>
      </c>
      <c r="C23" s="25"/>
    </row>
    <row r="24" spans="1:3" x14ac:dyDescent="0.25">
      <c r="A24" s="25"/>
      <c r="B24" s="25"/>
      <c r="C24" s="25"/>
    </row>
    <row r="25" spans="1:3" ht="15.95" customHeight="1" x14ac:dyDescent="0.25">
      <c r="A25" s="3" t="s">
        <v>27</v>
      </c>
      <c r="B25" s="25" t="s">
        <v>15</v>
      </c>
      <c r="C25" s="25"/>
    </row>
    <row r="26" spans="1:3" x14ac:dyDescent="0.25">
      <c r="A26" s="25"/>
      <c r="B26" s="25"/>
      <c r="C26" s="25"/>
    </row>
    <row r="27" spans="1:3" ht="32.1" customHeight="1" x14ac:dyDescent="0.25">
      <c r="A27" s="3" t="s">
        <v>28</v>
      </c>
      <c r="B27" s="25" t="s">
        <v>29</v>
      </c>
      <c r="C27" s="25"/>
    </row>
    <row r="28" spans="1:3" x14ac:dyDescent="0.25">
      <c r="A28" s="25"/>
      <c r="B28" s="25"/>
      <c r="C28" s="25"/>
    </row>
    <row r="29" spans="1:3" ht="80.099999999999994" customHeight="1" x14ac:dyDescent="0.25">
      <c r="A29" s="3" t="s">
        <v>30</v>
      </c>
      <c r="B29" s="25" t="s">
        <v>31</v>
      </c>
      <c r="C29" s="25"/>
    </row>
    <row r="30" spans="1:3" ht="111.95" customHeight="1" x14ac:dyDescent="0.25">
      <c r="A30" s="1" t="s">
        <v>3</v>
      </c>
      <c r="B30" s="25" t="s">
        <v>32</v>
      </c>
      <c r="C30" s="25"/>
    </row>
    <row r="31" spans="1:3" ht="32.1" customHeight="1" x14ac:dyDescent="0.25">
      <c r="A31" s="1" t="s">
        <v>3</v>
      </c>
      <c r="B31" s="25" t="s">
        <v>33</v>
      </c>
      <c r="C31" s="25"/>
    </row>
    <row r="32" spans="1:3" ht="111.95" customHeight="1" x14ac:dyDescent="0.25">
      <c r="A32" s="1" t="s">
        <v>3</v>
      </c>
      <c r="B32" s="25" t="s">
        <v>34</v>
      </c>
      <c r="C32" s="25"/>
    </row>
    <row r="33" spans="1:3" ht="32.1" customHeight="1" x14ac:dyDescent="0.25">
      <c r="A33" s="1" t="s">
        <v>3</v>
      </c>
      <c r="B33" s="25" t="s">
        <v>35</v>
      </c>
      <c r="C33" s="25"/>
    </row>
    <row r="34" spans="1:3" ht="63.95" customHeight="1" x14ac:dyDescent="0.25">
      <c r="A34" s="1" t="s">
        <v>3</v>
      </c>
      <c r="B34" s="25" t="s">
        <v>36</v>
      </c>
      <c r="C34" s="25"/>
    </row>
    <row r="35" spans="1:3" ht="48" customHeight="1" x14ac:dyDescent="0.25">
      <c r="A35" s="1" t="s">
        <v>3</v>
      </c>
      <c r="B35" s="25" t="s">
        <v>37</v>
      </c>
      <c r="C35" s="25"/>
    </row>
    <row r="36" spans="1:3" ht="176.1" customHeight="1" x14ac:dyDescent="0.25">
      <c r="A36" s="1" t="s">
        <v>3</v>
      </c>
      <c r="B36" s="25" t="s">
        <v>38</v>
      </c>
      <c r="C36" s="25"/>
    </row>
    <row r="37" spans="1:3" x14ac:dyDescent="0.25">
      <c r="A37" s="25"/>
      <c r="B37" s="25"/>
      <c r="C37" s="25"/>
    </row>
    <row r="38" spans="1:3" ht="15.95" customHeight="1" x14ac:dyDescent="0.25">
      <c r="A38" s="3" t="s">
        <v>39</v>
      </c>
      <c r="B38" s="25" t="s">
        <v>15</v>
      </c>
      <c r="C38" s="25"/>
    </row>
    <row r="39" spans="1:3" x14ac:dyDescent="0.25">
      <c r="A39" s="25"/>
      <c r="B39" s="25"/>
      <c r="C39" s="25"/>
    </row>
  </sheetData>
  <mergeCells count="39">
    <mergeCell ref="A1:B1"/>
    <mergeCell ref="A2:C2"/>
    <mergeCell ref="A3:C3"/>
    <mergeCell ref="A4:C4"/>
    <mergeCell ref="B5:C5"/>
    <mergeCell ref="B6:C6"/>
    <mergeCell ref="B7:C7"/>
    <mergeCell ref="B8:C8"/>
    <mergeCell ref="B9:C9"/>
    <mergeCell ref="B10:C10"/>
    <mergeCell ref="B11:C11"/>
    <mergeCell ref="B12:C12"/>
    <mergeCell ref="B13:C13"/>
    <mergeCell ref="A14:C14"/>
    <mergeCell ref="B15:C15"/>
    <mergeCell ref="B16:C16"/>
    <mergeCell ref="B17:C17"/>
    <mergeCell ref="A18:C18"/>
    <mergeCell ref="B19:C19"/>
    <mergeCell ref="A20:C20"/>
    <mergeCell ref="B21:C21"/>
    <mergeCell ref="A22:C22"/>
    <mergeCell ref="B23:C23"/>
    <mergeCell ref="A24:C24"/>
    <mergeCell ref="B25:C25"/>
    <mergeCell ref="A26:C26"/>
    <mergeCell ref="B27:C27"/>
    <mergeCell ref="A28:C28"/>
    <mergeCell ref="B29:C29"/>
    <mergeCell ref="B30:C30"/>
    <mergeCell ref="B36:C36"/>
    <mergeCell ref="A37:C37"/>
    <mergeCell ref="B38:C38"/>
    <mergeCell ref="A39:C39"/>
    <mergeCell ref="B31:C31"/>
    <mergeCell ref="B32:C32"/>
    <mergeCell ref="B33:C33"/>
    <mergeCell ref="B34:C34"/>
    <mergeCell ref="B35:C35"/>
  </mergeCells>
  <printOptions gridLines="1"/>
  <pageMargins left="0.7" right="0.7" top="0.75" bottom="0.75" header="0.3" footer="0.3"/>
  <pageSetup fitToHeight="0" orientation="landscape"/>
  <headerFooter>
    <oddHeader>&amp;LTable: ACSST5Y2020.S2503</oddHeader>
    <oddFooter>&amp;L&amp;Bdata.census.gov&amp;B | Measuring America's People, Places, and Economy &amp;R&amp;P</oddFooter>
    <evenHeader>&amp;LTable: ACSST5Y2020.S2503</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7"/>
  <sheetViews>
    <sheetView tabSelected="1" workbookViewId="0">
      <pane xSplit="1" ySplit="3" topLeftCell="B26" activePane="bottomRight" state="frozen"/>
      <selection pane="topRight"/>
      <selection pane="bottomLeft"/>
      <selection pane="bottomRight" activeCell="A35" sqref="A35:XFD47"/>
    </sheetView>
  </sheetViews>
  <sheetFormatPr defaultRowHeight="15" x14ac:dyDescent="0.25"/>
  <cols>
    <col min="1" max="1" width="30" style="4" customWidth="1"/>
    <col min="2" max="2" width="15.42578125" style="4" customWidth="1"/>
    <col min="3" max="3" width="15.140625" style="4" customWidth="1"/>
    <col min="4" max="7" width="20" style="4" customWidth="1"/>
    <col min="8" max="8" width="14.28515625" style="4" customWidth="1"/>
    <col min="9" max="9" width="17.28515625" style="4" customWidth="1"/>
    <col min="10" max="11" width="14.28515625" style="4" customWidth="1"/>
    <col min="12" max="12" width="14.28515625" customWidth="1"/>
  </cols>
  <sheetData>
    <row r="1" spans="1:11" ht="30" customHeight="1" x14ac:dyDescent="0.25">
      <c r="A1" s="5" t="s">
        <v>3</v>
      </c>
      <c r="B1" s="28" t="s">
        <v>21</v>
      </c>
      <c r="C1" s="28"/>
      <c r="D1" s="28"/>
      <c r="E1" s="28"/>
      <c r="F1" s="28"/>
      <c r="G1" s="28"/>
      <c r="H1"/>
      <c r="I1"/>
      <c r="J1"/>
      <c r="K1"/>
    </row>
    <row r="2" spans="1:11" ht="47.25" customHeight="1" x14ac:dyDescent="0.25">
      <c r="A2" s="5" t="s">
        <v>3</v>
      </c>
      <c r="B2" s="5" t="s">
        <v>40</v>
      </c>
      <c r="C2" s="5" t="s">
        <v>41</v>
      </c>
      <c r="D2" s="5" t="s">
        <v>42</v>
      </c>
      <c r="E2" s="5" t="s">
        <v>43</v>
      </c>
      <c r="F2" s="5" t="s">
        <v>44</v>
      </c>
      <c r="G2" s="11" t="s">
        <v>45</v>
      </c>
      <c r="H2" s="13"/>
      <c r="I2" s="13"/>
      <c r="J2" s="13"/>
      <c r="K2" s="13"/>
    </row>
    <row r="3" spans="1:11" ht="30" customHeight="1" x14ac:dyDescent="0.25">
      <c r="A3" s="5" t="s">
        <v>46</v>
      </c>
      <c r="B3" s="5" t="s">
        <v>47</v>
      </c>
      <c r="C3" s="5" t="s">
        <v>47</v>
      </c>
      <c r="D3" s="5" t="s">
        <v>47</v>
      </c>
      <c r="E3" s="5" t="s">
        <v>47</v>
      </c>
      <c r="F3" s="5" t="s">
        <v>47</v>
      </c>
      <c r="G3" s="11" t="s">
        <v>47</v>
      </c>
      <c r="H3" s="13"/>
      <c r="I3" s="13"/>
      <c r="J3" s="13"/>
      <c r="K3" s="13"/>
    </row>
    <row r="4" spans="1:11" ht="36" customHeight="1" x14ac:dyDescent="0.25">
      <c r="A4" s="6" t="s">
        <v>40</v>
      </c>
      <c r="B4" s="6" t="s">
        <v>48</v>
      </c>
      <c r="C4" s="6" t="s">
        <v>48</v>
      </c>
      <c r="D4" s="6" t="s">
        <v>49</v>
      </c>
      <c r="E4" s="6" t="s">
        <v>49</v>
      </c>
      <c r="F4" s="6" t="s">
        <v>50</v>
      </c>
      <c r="G4" s="12" t="s">
        <v>50</v>
      </c>
      <c r="H4" s="14"/>
      <c r="I4" s="14"/>
      <c r="J4" s="14"/>
      <c r="K4" s="14"/>
    </row>
    <row r="5" spans="1:11" ht="60" x14ac:dyDescent="0.25">
      <c r="A5" s="7" t="s">
        <v>51</v>
      </c>
      <c r="B5" s="6"/>
      <c r="C5" s="6"/>
      <c r="D5" s="6"/>
      <c r="E5" s="6"/>
      <c r="F5" s="6"/>
      <c r="G5" s="12"/>
      <c r="H5" s="14"/>
      <c r="I5" s="14"/>
      <c r="J5" s="14"/>
      <c r="K5" s="14"/>
    </row>
    <row r="6" spans="1:11" ht="24.75" customHeight="1" x14ac:dyDescent="0.25">
      <c r="A6" s="8" t="s">
        <v>52</v>
      </c>
      <c r="B6" s="6" t="s">
        <v>53</v>
      </c>
      <c r="C6" s="6" t="s">
        <v>54</v>
      </c>
      <c r="D6" s="6" t="s">
        <v>55</v>
      </c>
      <c r="E6" s="6" t="s">
        <v>56</v>
      </c>
      <c r="F6" s="6" t="s">
        <v>57</v>
      </c>
      <c r="G6" s="12" t="s">
        <v>58</v>
      </c>
      <c r="H6" s="14"/>
      <c r="I6" s="14"/>
      <c r="J6" s="14"/>
      <c r="K6" s="14"/>
    </row>
    <row r="7" spans="1:11" ht="24.75" customHeight="1" x14ac:dyDescent="0.25">
      <c r="A7" s="8" t="s">
        <v>59</v>
      </c>
      <c r="B7" s="6" t="s">
        <v>60</v>
      </c>
      <c r="C7" s="6" t="s">
        <v>61</v>
      </c>
      <c r="D7" s="6" t="s">
        <v>62</v>
      </c>
      <c r="E7" s="6" t="s">
        <v>63</v>
      </c>
      <c r="F7" s="6" t="s">
        <v>64</v>
      </c>
      <c r="G7" s="12" t="s">
        <v>65</v>
      </c>
      <c r="H7" s="14"/>
      <c r="I7" s="14"/>
      <c r="J7" s="14"/>
      <c r="K7" s="14"/>
    </row>
    <row r="8" spans="1:11" ht="24.75" customHeight="1" x14ac:dyDescent="0.25">
      <c r="A8" s="8" t="s">
        <v>66</v>
      </c>
      <c r="B8" s="6" t="s">
        <v>67</v>
      </c>
      <c r="C8" s="6" t="s">
        <v>68</v>
      </c>
      <c r="D8" s="6" t="s">
        <v>69</v>
      </c>
      <c r="E8" s="6" t="s">
        <v>70</v>
      </c>
      <c r="F8" s="6" t="s">
        <v>71</v>
      </c>
      <c r="G8" s="12" t="s">
        <v>72</v>
      </c>
      <c r="H8" s="14"/>
      <c r="I8" s="14"/>
      <c r="J8" s="14"/>
      <c r="K8" s="14"/>
    </row>
    <row r="9" spans="1:11" ht="24.75" customHeight="1" x14ac:dyDescent="0.25">
      <c r="A9" s="8" t="s">
        <v>73</v>
      </c>
      <c r="B9" s="6" t="s">
        <v>74</v>
      </c>
      <c r="C9" s="6" t="s">
        <v>75</v>
      </c>
      <c r="D9" s="6" t="s">
        <v>76</v>
      </c>
      <c r="E9" s="6" t="s">
        <v>54</v>
      </c>
      <c r="F9" s="6" t="s">
        <v>77</v>
      </c>
      <c r="G9" s="12" t="s">
        <v>78</v>
      </c>
      <c r="H9" s="14"/>
      <c r="I9" s="14"/>
      <c r="J9" s="14"/>
      <c r="K9" s="14"/>
    </row>
    <row r="10" spans="1:11" ht="24.75" customHeight="1" x14ac:dyDescent="0.25">
      <c r="A10" s="8" t="s">
        <v>79</v>
      </c>
      <c r="B10" s="6" t="s">
        <v>80</v>
      </c>
      <c r="C10" s="6" t="s">
        <v>81</v>
      </c>
      <c r="D10" s="6" t="s">
        <v>82</v>
      </c>
      <c r="E10" s="6" t="s">
        <v>83</v>
      </c>
      <c r="F10" s="6" t="s">
        <v>84</v>
      </c>
      <c r="G10" s="12" t="s">
        <v>85</v>
      </c>
      <c r="H10" s="14"/>
      <c r="I10" s="14"/>
      <c r="J10" s="14"/>
      <c r="K10" s="14"/>
    </row>
    <row r="11" spans="1:11" ht="24.75" customHeight="1" x14ac:dyDescent="0.25">
      <c r="A11" s="8" t="s">
        <v>86</v>
      </c>
      <c r="B11" s="6" t="s">
        <v>87</v>
      </c>
      <c r="C11" s="6" t="s">
        <v>88</v>
      </c>
      <c r="D11" s="6" t="s">
        <v>89</v>
      </c>
      <c r="E11" s="6" t="s">
        <v>90</v>
      </c>
      <c r="F11" s="6" t="s">
        <v>91</v>
      </c>
      <c r="G11" s="12" t="s">
        <v>92</v>
      </c>
      <c r="H11" s="14"/>
      <c r="I11" s="14"/>
      <c r="J11" s="14"/>
      <c r="K11" s="14"/>
    </row>
    <row r="12" spans="1:11" ht="24.75" customHeight="1" x14ac:dyDescent="0.25">
      <c r="A12" s="8" t="s">
        <v>93</v>
      </c>
      <c r="B12" s="6" t="s">
        <v>94</v>
      </c>
      <c r="C12" s="6" t="s">
        <v>95</v>
      </c>
      <c r="D12" s="6" t="s">
        <v>96</v>
      </c>
      <c r="E12" s="6" t="s">
        <v>97</v>
      </c>
      <c r="F12" s="6" t="s">
        <v>98</v>
      </c>
      <c r="G12" s="12" t="s">
        <v>99</v>
      </c>
      <c r="H12" s="14"/>
      <c r="I12" s="14"/>
      <c r="J12" s="14"/>
      <c r="K12" s="14"/>
    </row>
    <row r="13" spans="1:11" ht="24.75" customHeight="1" x14ac:dyDescent="0.25">
      <c r="A13" s="8" t="s">
        <v>100</v>
      </c>
      <c r="B13" s="6" t="s">
        <v>101</v>
      </c>
      <c r="C13" s="6" t="s">
        <v>102</v>
      </c>
      <c r="D13" s="6" t="s">
        <v>103</v>
      </c>
      <c r="E13" s="6" t="s">
        <v>104</v>
      </c>
      <c r="F13" s="6" t="s">
        <v>105</v>
      </c>
      <c r="G13" s="12" t="s">
        <v>106</v>
      </c>
      <c r="H13" s="14"/>
      <c r="I13" s="14"/>
      <c r="J13" s="14"/>
      <c r="K13" s="14"/>
    </row>
    <row r="14" spans="1:11" ht="24.75" customHeight="1" x14ac:dyDescent="0.25">
      <c r="A14" s="8" t="s">
        <v>107</v>
      </c>
      <c r="B14" s="6" t="s">
        <v>108</v>
      </c>
      <c r="C14" s="6" t="s">
        <v>109</v>
      </c>
      <c r="D14" s="6" t="s">
        <v>110</v>
      </c>
      <c r="E14" s="6" t="s">
        <v>111</v>
      </c>
      <c r="F14" s="6" t="s">
        <v>112</v>
      </c>
      <c r="G14" s="12" t="s">
        <v>113</v>
      </c>
      <c r="H14" s="14"/>
      <c r="I14" s="14"/>
      <c r="J14" s="14"/>
      <c r="K14" s="14"/>
    </row>
    <row r="15" spans="1:11" ht="24.75" customHeight="1" x14ac:dyDescent="0.25">
      <c r="A15" s="8" t="s">
        <v>114</v>
      </c>
      <c r="B15" s="6" t="s">
        <v>115</v>
      </c>
      <c r="C15" s="6" t="s">
        <v>116</v>
      </c>
      <c r="D15" s="6" t="s">
        <v>117</v>
      </c>
      <c r="E15" s="6" t="s">
        <v>118</v>
      </c>
      <c r="F15" s="6" t="s">
        <v>119</v>
      </c>
      <c r="G15" s="12" t="s">
        <v>120</v>
      </c>
      <c r="H15" s="14"/>
      <c r="I15" s="14"/>
      <c r="J15" s="14"/>
      <c r="K15" s="14"/>
    </row>
    <row r="16" spans="1:11" ht="24.75" customHeight="1" x14ac:dyDescent="0.25">
      <c r="A16" s="8" t="s">
        <v>121</v>
      </c>
      <c r="B16" s="6" t="s">
        <v>122</v>
      </c>
      <c r="C16" s="6" t="s">
        <v>68</v>
      </c>
      <c r="D16" s="6" t="s">
        <v>123</v>
      </c>
      <c r="E16" s="6" t="s">
        <v>124</v>
      </c>
      <c r="F16" s="6" t="s">
        <v>125</v>
      </c>
      <c r="G16" s="12" t="s">
        <v>126</v>
      </c>
      <c r="H16" s="14"/>
      <c r="I16" s="14"/>
      <c r="J16" s="14"/>
      <c r="K16" s="14"/>
    </row>
    <row r="17" spans="1:13" ht="30" x14ac:dyDescent="0.25">
      <c r="A17" s="8" t="s">
        <v>127</v>
      </c>
      <c r="B17" s="6" t="s">
        <v>128</v>
      </c>
      <c r="C17" s="6" t="s">
        <v>128</v>
      </c>
      <c r="D17" s="6" t="s">
        <v>129</v>
      </c>
      <c r="E17" s="6" t="s">
        <v>129</v>
      </c>
      <c r="F17" s="6" t="s">
        <v>130</v>
      </c>
      <c r="G17" s="12" t="s">
        <v>130</v>
      </c>
      <c r="H17" s="14"/>
      <c r="I17" s="14"/>
      <c r="J17" s="14"/>
      <c r="K17" s="14"/>
    </row>
    <row r="18" spans="1:13" ht="60" x14ac:dyDescent="0.25">
      <c r="A18" s="7" t="s">
        <v>131</v>
      </c>
      <c r="B18" s="6"/>
      <c r="C18" s="6"/>
      <c r="D18" s="6"/>
      <c r="E18" s="6"/>
      <c r="F18" s="6"/>
      <c r="G18" s="6"/>
      <c r="H18" s="15" t="s">
        <v>293</v>
      </c>
      <c r="I18" s="15" t="s">
        <v>291</v>
      </c>
      <c r="J18" s="15" t="s">
        <v>292</v>
      </c>
      <c r="K18" s="15" t="s">
        <v>293</v>
      </c>
      <c r="L18" s="15" t="s">
        <v>291</v>
      </c>
      <c r="M18" s="20" t="s">
        <v>292</v>
      </c>
    </row>
    <row r="19" spans="1:13" ht="32.25" customHeight="1" x14ac:dyDescent="0.25">
      <c r="A19" s="8" t="s">
        <v>132</v>
      </c>
      <c r="B19" s="6" t="s">
        <v>133</v>
      </c>
      <c r="C19" s="6" t="s">
        <v>134</v>
      </c>
      <c r="D19" s="6" t="s">
        <v>135</v>
      </c>
      <c r="E19" s="6" t="s">
        <v>68</v>
      </c>
      <c r="F19" s="6" t="s">
        <v>136</v>
      </c>
      <c r="G19" s="6" t="s">
        <v>137</v>
      </c>
      <c r="H19" s="10"/>
      <c r="I19" s="10"/>
      <c r="J19" s="10"/>
      <c r="K19" s="10">
        <f>(100/30)*300</f>
        <v>1000</v>
      </c>
      <c r="L19" s="21">
        <f>+K19*12</f>
        <v>12000</v>
      </c>
      <c r="M19" s="21">
        <f>+L19/2080</f>
        <v>5.7692307692307692</v>
      </c>
    </row>
    <row r="20" spans="1:13" s="19" customFormat="1" ht="32.25" customHeight="1" x14ac:dyDescent="0.25">
      <c r="A20" s="16" t="s">
        <v>138</v>
      </c>
      <c r="B20" s="17" t="s">
        <v>139</v>
      </c>
      <c r="C20" s="17" t="s">
        <v>140</v>
      </c>
      <c r="D20" s="17" t="s">
        <v>141</v>
      </c>
      <c r="E20" s="17" t="s">
        <v>142</v>
      </c>
      <c r="F20" s="17" t="s">
        <v>143</v>
      </c>
      <c r="G20" s="17" t="s">
        <v>140</v>
      </c>
      <c r="H20" s="18">
        <f>(100/30)*300</f>
        <v>1000</v>
      </c>
      <c r="I20" s="18">
        <f>+H20*12</f>
        <v>12000</v>
      </c>
      <c r="J20" s="18">
        <f>+I20/2080</f>
        <v>5.7692307692307692</v>
      </c>
      <c r="K20" s="18">
        <f>(100/30)*499</f>
        <v>1663.3333333333335</v>
      </c>
      <c r="L20" s="22">
        <f t="shared" ref="L20:L26" si="0">+K20*12</f>
        <v>19960</v>
      </c>
      <c r="M20" s="22">
        <f t="shared" ref="M20:M26" si="1">+L20/2080</f>
        <v>9.5961538461538467</v>
      </c>
    </row>
    <row r="21" spans="1:13" ht="32.25" customHeight="1" x14ac:dyDescent="0.25">
      <c r="A21" s="8" t="s">
        <v>144</v>
      </c>
      <c r="B21" s="6" t="s">
        <v>145</v>
      </c>
      <c r="C21" s="6" t="s">
        <v>146</v>
      </c>
      <c r="D21" s="6" t="s">
        <v>147</v>
      </c>
      <c r="E21" s="6" t="s">
        <v>148</v>
      </c>
      <c r="F21" s="6" t="s">
        <v>149</v>
      </c>
      <c r="G21" s="6" t="s">
        <v>150</v>
      </c>
      <c r="H21" s="10">
        <f>(100/30)*500</f>
        <v>1666.6666666666667</v>
      </c>
      <c r="I21" s="10">
        <f t="shared" ref="I21:I27" si="2">+H21*12</f>
        <v>20000</v>
      </c>
      <c r="J21" s="10">
        <f t="shared" ref="J21:J27" si="3">+I21/2080</f>
        <v>9.615384615384615</v>
      </c>
      <c r="K21" s="10">
        <f>(100/30)*799</f>
        <v>2663.3333333333335</v>
      </c>
      <c r="L21" s="21">
        <f t="shared" si="0"/>
        <v>31960</v>
      </c>
      <c r="M21" s="21">
        <f t="shared" si="1"/>
        <v>15.365384615384615</v>
      </c>
    </row>
    <row r="22" spans="1:13" s="19" customFormat="1" ht="32.25" customHeight="1" x14ac:dyDescent="0.25">
      <c r="A22" s="16" t="s">
        <v>151</v>
      </c>
      <c r="B22" s="17" t="s">
        <v>152</v>
      </c>
      <c r="C22" s="17" t="s">
        <v>153</v>
      </c>
      <c r="D22" s="17" t="s">
        <v>154</v>
      </c>
      <c r="E22" s="17" t="s">
        <v>155</v>
      </c>
      <c r="F22" s="17" t="s">
        <v>156</v>
      </c>
      <c r="G22" s="17" t="s">
        <v>157</v>
      </c>
      <c r="H22" s="18">
        <f>(100/30)*800</f>
        <v>2666.666666666667</v>
      </c>
      <c r="I22" s="18">
        <f t="shared" si="2"/>
        <v>32000.000000000004</v>
      </c>
      <c r="J22" s="18">
        <f t="shared" si="3"/>
        <v>15.384615384615387</v>
      </c>
      <c r="K22" s="18">
        <f>(100/30)*999</f>
        <v>3330</v>
      </c>
      <c r="L22" s="22">
        <f t="shared" si="0"/>
        <v>39960</v>
      </c>
      <c r="M22" s="22">
        <f t="shared" si="1"/>
        <v>19.21153846153846</v>
      </c>
    </row>
    <row r="23" spans="1:13" ht="32.25" customHeight="1" x14ac:dyDescent="0.25">
      <c r="A23" s="8" t="s">
        <v>158</v>
      </c>
      <c r="B23" s="6" t="s">
        <v>159</v>
      </c>
      <c r="C23" s="6" t="s">
        <v>160</v>
      </c>
      <c r="D23" s="6" t="s">
        <v>161</v>
      </c>
      <c r="E23" s="6" t="s">
        <v>162</v>
      </c>
      <c r="F23" s="6" t="s">
        <v>163</v>
      </c>
      <c r="G23" s="6" t="s">
        <v>164</v>
      </c>
      <c r="H23" s="10">
        <f>(100/30)*1000</f>
        <v>3333.3333333333335</v>
      </c>
      <c r="I23" s="10">
        <f t="shared" si="2"/>
        <v>40000</v>
      </c>
      <c r="J23" s="10">
        <f t="shared" si="3"/>
        <v>19.23076923076923</v>
      </c>
      <c r="K23" s="10">
        <f>(100/30)*1499</f>
        <v>4996.666666666667</v>
      </c>
      <c r="L23" s="21">
        <f t="shared" si="0"/>
        <v>59960</v>
      </c>
      <c r="M23" s="21">
        <f t="shared" si="1"/>
        <v>28.826923076923077</v>
      </c>
    </row>
    <row r="24" spans="1:13" s="19" customFormat="1" ht="32.25" customHeight="1" x14ac:dyDescent="0.25">
      <c r="A24" s="16" t="s">
        <v>165</v>
      </c>
      <c r="B24" s="17" t="s">
        <v>166</v>
      </c>
      <c r="C24" s="17" t="s">
        <v>167</v>
      </c>
      <c r="D24" s="17" t="s">
        <v>168</v>
      </c>
      <c r="E24" s="17" t="s">
        <v>169</v>
      </c>
      <c r="F24" s="17" t="s">
        <v>170</v>
      </c>
      <c r="G24" s="17" t="s">
        <v>63</v>
      </c>
      <c r="H24" s="18">
        <f>(100/30)*1500</f>
        <v>5000</v>
      </c>
      <c r="I24" s="18">
        <f t="shared" si="2"/>
        <v>60000</v>
      </c>
      <c r="J24" s="18">
        <f t="shared" si="3"/>
        <v>28.846153846153847</v>
      </c>
      <c r="K24" s="18">
        <f>(100/30)*1999</f>
        <v>6663.3333333333339</v>
      </c>
      <c r="L24" s="22">
        <f t="shared" si="0"/>
        <v>79960</v>
      </c>
      <c r="M24" s="22">
        <f t="shared" si="1"/>
        <v>38.442307692307693</v>
      </c>
    </row>
    <row r="25" spans="1:13" ht="32.25" customHeight="1" x14ac:dyDescent="0.25">
      <c r="A25" s="8" t="s">
        <v>171</v>
      </c>
      <c r="B25" s="6" t="s">
        <v>172</v>
      </c>
      <c r="C25" s="6" t="s">
        <v>173</v>
      </c>
      <c r="D25" s="6" t="s">
        <v>172</v>
      </c>
      <c r="E25" s="6" t="s">
        <v>174</v>
      </c>
      <c r="F25" s="23" t="s">
        <v>175</v>
      </c>
      <c r="G25" s="23" t="s">
        <v>176</v>
      </c>
      <c r="H25" s="10">
        <f>(100/30)*2000</f>
        <v>6666.666666666667</v>
      </c>
      <c r="I25" s="10">
        <f t="shared" si="2"/>
        <v>80000</v>
      </c>
      <c r="J25" s="10">
        <f t="shared" si="3"/>
        <v>38.46153846153846</v>
      </c>
      <c r="K25" s="10">
        <f>(100/30)*2499</f>
        <v>8330</v>
      </c>
      <c r="L25" s="21">
        <f t="shared" si="0"/>
        <v>99960</v>
      </c>
      <c r="M25" s="21">
        <f t="shared" si="1"/>
        <v>48.057692307692307</v>
      </c>
    </row>
    <row r="26" spans="1:13" s="19" customFormat="1" ht="32.25" customHeight="1" x14ac:dyDescent="0.25">
      <c r="A26" s="16" t="s">
        <v>177</v>
      </c>
      <c r="B26" s="17" t="s">
        <v>178</v>
      </c>
      <c r="C26" s="17" t="s">
        <v>179</v>
      </c>
      <c r="D26" s="17" t="s">
        <v>178</v>
      </c>
      <c r="E26" s="17" t="s">
        <v>180</v>
      </c>
      <c r="F26" s="24" t="s">
        <v>175</v>
      </c>
      <c r="G26" s="24" t="s">
        <v>176</v>
      </c>
      <c r="H26" s="18">
        <f>(100/30)*2500</f>
        <v>8333.3333333333339</v>
      </c>
      <c r="I26" s="18">
        <f t="shared" si="2"/>
        <v>100000</v>
      </c>
      <c r="J26" s="18">
        <f t="shared" si="3"/>
        <v>48.07692307692308</v>
      </c>
      <c r="K26" s="18">
        <f>(100/30)*2999</f>
        <v>9996.6666666666679</v>
      </c>
      <c r="L26" s="22">
        <f t="shared" si="0"/>
        <v>119960.00000000001</v>
      </c>
      <c r="M26" s="22">
        <f t="shared" si="1"/>
        <v>57.673076923076927</v>
      </c>
    </row>
    <row r="27" spans="1:13" ht="32.25" customHeight="1" x14ac:dyDescent="0.25">
      <c r="A27" s="8" t="s">
        <v>181</v>
      </c>
      <c r="B27" s="6" t="s">
        <v>119</v>
      </c>
      <c r="C27" s="6" t="s">
        <v>179</v>
      </c>
      <c r="D27" s="6" t="s">
        <v>119</v>
      </c>
      <c r="E27" s="6" t="s">
        <v>182</v>
      </c>
      <c r="F27" s="23" t="s">
        <v>175</v>
      </c>
      <c r="G27" s="23" t="s">
        <v>176</v>
      </c>
      <c r="H27" s="10">
        <f>(100/30)*3000</f>
        <v>10000</v>
      </c>
      <c r="I27" s="10">
        <f t="shared" si="2"/>
        <v>120000</v>
      </c>
      <c r="J27" s="10">
        <f t="shared" si="3"/>
        <v>57.692307692307693</v>
      </c>
      <c r="K27" s="10"/>
    </row>
    <row r="28" spans="1:13" s="19" customFormat="1" ht="32.25" customHeight="1" x14ac:dyDescent="0.25">
      <c r="A28" s="16" t="s">
        <v>183</v>
      </c>
      <c r="B28" s="17" t="s">
        <v>184</v>
      </c>
      <c r="C28" s="17" t="s">
        <v>56</v>
      </c>
      <c r="D28" s="17" t="s">
        <v>185</v>
      </c>
      <c r="E28" s="17" t="s">
        <v>185</v>
      </c>
      <c r="F28" s="17" t="s">
        <v>184</v>
      </c>
      <c r="G28" s="17" t="s">
        <v>186</v>
      </c>
      <c r="H28" s="17"/>
      <c r="I28" s="17"/>
      <c r="J28" s="17"/>
      <c r="K28" s="17"/>
    </row>
    <row r="29" spans="1:13" ht="32.25" customHeight="1" x14ac:dyDescent="0.25">
      <c r="A29" s="29" t="s">
        <v>187</v>
      </c>
      <c r="B29" s="30" t="s">
        <v>188</v>
      </c>
      <c r="C29" s="30" t="s">
        <v>188</v>
      </c>
      <c r="D29" s="30" t="s">
        <v>189</v>
      </c>
      <c r="E29" s="30" t="s">
        <v>189</v>
      </c>
      <c r="F29" s="30" t="s">
        <v>190</v>
      </c>
      <c r="G29" s="30" t="s">
        <v>190</v>
      </c>
      <c r="H29" s="30"/>
      <c r="I29" s="30"/>
      <c r="J29" s="30"/>
      <c r="K29" s="30"/>
    </row>
    <row r="30" spans="1:13" x14ac:dyDescent="0.25">
      <c r="A30" s="31"/>
      <c r="B30" s="14"/>
      <c r="C30" s="14"/>
      <c r="D30" s="14"/>
      <c r="E30" s="14"/>
      <c r="F30" s="14"/>
      <c r="G30" s="14"/>
      <c r="H30" s="14"/>
      <c r="I30" s="14"/>
      <c r="J30" s="14"/>
      <c r="K30" s="14"/>
    </row>
    <row r="31" spans="1:13" x14ac:dyDescent="0.25">
      <c r="A31" s="31"/>
      <c r="B31" s="14"/>
      <c r="C31" s="14"/>
      <c r="D31" s="14"/>
      <c r="E31" s="14"/>
      <c r="F31" s="14"/>
      <c r="G31" s="14"/>
      <c r="H31" s="14"/>
      <c r="I31" s="14"/>
      <c r="J31" s="14"/>
      <c r="K31" s="14"/>
    </row>
    <row r="32" spans="1:13" x14ac:dyDescent="0.25">
      <c r="A32" s="31"/>
      <c r="B32" s="14"/>
      <c r="C32" s="14"/>
      <c r="D32" s="14"/>
      <c r="E32" s="14"/>
      <c r="F32" s="14"/>
      <c r="G32" s="14"/>
      <c r="H32" s="14"/>
      <c r="I32" s="14"/>
      <c r="J32" s="14"/>
      <c r="K32" s="14"/>
    </row>
    <row r="33" spans="1:11" x14ac:dyDescent="0.25">
      <c r="A33" s="31"/>
      <c r="B33" s="14"/>
      <c r="C33" s="14"/>
      <c r="D33" s="14"/>
      <c r="E33" s="14"/>
      <c r="F33" s="14"/>
      <c r="G33" s="14"/>
      <c r="H33" s="14"/>
      <c r="I33" s="14"/>
      <c r="J33" s="14"/>
      <c r="K33" s="14"/>
    </row>
    <row r="34" spans="1:11" x14ac:dyDescent="0.25">
      <c r="A34" s="31"/>
      <c r="B34" s="14"/>
      <c r="C34" s="14"/>
      <c r="D34" s="14"/>
      <c r="E34" s="14"/>
      <c r="F34" s="14"/>
      <c r="G34" s="14"/>
      <c r="H34" s="14"/>
      <c r="I34" s="14"/>
      <c r="J34" s="14"/>
      <c r="K34" s="14"/>
    </row>
    <row r="35" spans="1:11" ht="60" x14ac:dyDescent="0.25">
      <c r="A35" s="7" t="s">
        <v>191</v>
      </c>
      <c r="B35" s="6"/>
      <c r="C35" s="6"/>
      <c r="D35" s="6"/>
      <c r="E35" s="6"/>
      <c r="F35" s="6"/>
      <c r="G35" s="6"/>
      <c r="H35" s="6"/>
      <c r="I35" s="6"/>
      <c r="J35" s="6"/>
      <c r="K35" s="6"/>
    </row>
    <row r="36" spans="1:11" ht="25.5" customHeight="1" x14ac:dyDescent="0.25">
      <c r="A36" s="8" t="s">
        <v>192</v>
      </c>
      <c r="B36" s="6" t="s">
        <v>193</v>
      </c>
      <c r="C36" s="6" t="s">
        <v>194</v>
      </c>
      <c r="D36" s="6" t="s">
        <v>195</v>
      </c>
      <c r="E36" s="6" t="s">
        <v>196</v>
      </c>
      <c r="F36" s="6" t="s">
        <v>197</v>
      </c>
      <c r="G36" s="6" t="s">
        <v>198</v>
      </c>
      <c r="H36" s="6"/>
      <c r="I36" s="6"/>
      <c r="J36" s="6"/>
      <c r="K36" s="6"/>
    </row>
    <row r="37" spans="1:11" ht="25.5" customHeight="1" x14ac:dyDescent="0.25">
      <c r="A37" s="9" t="s">
        <v>199</v>
      </c>
      <c r="B37" s="6" t="s">
        <v>200</v>
      </c>
      <c r="C37" s="6" t="s">
        <v>180</v>
      </c>
      <c r="D37" s="6" t="s">
        <v>201</v>
      </c>
      <c r="E37" s="6" t="s">
        <v>180</v>
      </c>
      <c r="F37" s="6" t="s">
        <v>202</v>
      </c>
      <c r="G37" s="6" t="s">
        <v>203</v>
      </c>
      <c r="H37" s="6"/>
      <c r="I37" s="6"/>
      <c r="J37" s="6"/>
      <c r="K37" s="6"/>
    </row>
    <row r="38" spans="1:11" ht="25.5" customHeight="1" x14ac:dyDescent="0.25">
      <c r="A38" s="9" t="s">
        <v>204</v>
      </c>
      <c r="B38" s="6" t="s">
        <v>205</v>
      </c>
      <c r="C38" s="6" t="s">
        <v>173</v>
      </c>
      <c r="D38" s="6" t="s">
        <v>206</v>
      </c>
      <c r="E38" s="6" t="s">
        <v>207</v>
      </c>
      <c r="F38" s="6" t="s">
        <v>208</v>
      </c>
      <c r="G38" s="6" t="s">
        <v>209</v>
      </c>
      <c r="H38" s="6"/>
      <c r="I38" s="6"/>
      <c r="J38" s="6"/>
      <c r="K38" s="6"/>
    </row>
    <row r="39" spans="1:11" ht="25.5" customHeight="1" x14ac:dyDescent="0.25">
      <c r="A39" s="9" t="s">
        <v>210</v>
      </c>
      <c r="B39" s="6" t="s">
        <v>211</v>
      </c>
      <c r="C39" s="6" t="s">
        <v>212</v>
      </c>
      <c r="D39" s="6" t="s">
        <v>213</v>
      </c>
      <c r="E39" s="6" t="s">
        <v>214</v>
      </c>
      <c r="F39" s="6" t="s">
        <v>215</v>
      </c>
      <c r="G39" s="6" t="s">
        <v>216</v>
      </c>
      <c r="H39" s="6"/>
      <c r="I39" s="6"/>
      <c r="J39" s="6"/>
      <c r="K39" s="6"/>
    </row>
    <row r="40" spans="1:11" ht="25.5" customHeight="1" x14ac:dyDescent="0.25">
      <c r="A40" s="8" t="s">
        <v>217</v>
      </c>
      <c r="B40" s="6" t="s">
        <v>218</v>
      </c>
      <c r="C40" s="6" t="s">
        <v>219</v>
      </c>
      <c r="D40" s="6" t="s">
        <v>220</v>
      </c>
      <c r="E40" s="6" t="s">
        <v>109</v>
      </c>
      <c r="F40" s="6" t="s">
        <v>221</v>
      </c>
      <c r="G40" s="6" t="s">
        <v>162</v>
      </c>
      <c r="H40" s="6"/>
      <c r="I40" s="6"/>
      <c r="J40" s="6"/>
      <c r="K40" s="6"/>
    </row>
    <row r="41" spans="1:11" ht="25.5" customHeight="1" x14ac:dyDescent="0.25">
      <c r="A41" s="9" t="s">
        <v>199</v>
      </c>
      <c r="B41" s="6" t="s">
        <v>222</v>
      </c>
      <c r="C41" s="6" t="s">
        <v>223</v>
      </c>
      <c r="D41" s="6" t="s">
        <v>224</v>
      </c>
      <c r="E41" s="6" t="s">
        <v>65</v>
      </c>
      <c r="F41" s="6" t="s">
        <v>225</v>
      </c>
      <c r="G41" s="6" t="s">
        <v>70</v>
      </c>
      <c r="H41" s="6"/>
      <c r="I41" s="6"/>
      <c r="J41" s="6"/>
      <c r="K41" s="6"/>
    </row>
    <row r="42" spans="1:11" ht="25.5" customHeight="1" x14ac:dyDescent="0.25">
      <c r="A42" s="9" t="s">
        <v>204</v>
      </c>
      <c r="B42" s="6" t="s">
        <v>226</v>
      </c>
      <c r="C42" s="6" t="s">
        <v>113</v>
      </c>
      <c r="D42" s="6" t="s">
        <v>227</v>
      </c>
      <c r="E42" s="6" t="s">
        <v>228</v>
      </c>
      <c r="F42" s="6" t="s">
        <v>229</v>
      </c>
      <c r="G42" s="6" t="s">
        <v>230</v>
      </c>
      <c r="H42" s="6"/>
      <c r="I42" s="6"/>
      <c r="J42" s="6"/>
      <c r="K42" s="6"/>
    </row>
    <row r="43" spans="1:11" ht="25.5" customHeight="1" x14ac:dyDescent="0.25">
      <c r="A43" s="9" t="s">
        <v>210</v>
      </c>
      <c r="B43" s="6" t="s">
        <v>231</v>
      </c>
      <c r="C43" s="6" t="s">
        <v>232</v>
      </c>
      <c r="D43" s="6" t="s">
        <v>233</v>
      </c>
      <c r="E43" s="6" t="s">
        <v>234</v>
      </c>
      <c r="F43" s="6" t="s">
        <v>235</v>
      </c>
      <c r="G43" s="6" t="s">
        <v>236</v>
      </c>
      <c r="H43" s="6"/>
      <c r="I43" s="6"/>
      <c r="J43" s="6"/>
      <c r="K43" s="6"/>
    </row>
    <row r="44" spans="1:11" ht="25.5" customHeight="1" x14ac:dyDescent="0.25">
      <c r="A44" s="8" t="s">
        <v>93</v>
      </c>
      <c r="B44" s="6" t="s">
        <v>237</v>
      </c>
      <c r="C44" s="6" t="s">
        <v>238</v>
      </c>
      <c r="D44" s="6" t="s">
        <v>96</v>
      </c>
      <c r="E44" s="6" t="s">
        <v>97</v>
      </c>
      <c r="F44" s="6" t="s">
        <v>239</v>
      </c>
      <c r="G44" s="6" t="s">
        <v>240</v>
      </c>
      <c r="H44" s="6"/>
      <c r="I44" s="6"/>
      <c r="J44" s="6"/>
      <c r="K44" s="6"/>
    </row>
    <row r="45" spans="1:11" ht="25.5" customHeight="1" x14ac:dyDescent="0.25">
      <c r="A45" s="9" t="s">
        <v>199</v>
      </c>
      <c r="B45" s="6" t="s">
        <v>241</v>
      </c>
      <c r="C45" s="6" t="s">
        <v>242</v>
      </c>
      <c r="D45" s="6" t="s">
        <v>243</v>
      </c>
      <c r="E45" s="6" t="s">
        <v>244</v>
      </c>
      <c r="F45" s="6" t="s">
        <v>245</v>
      </c>
      <c r="G45" s="6" t="s">
        <v>246</v>
      </c>
      <c r="H45" s="6"/>
      <c r="I45" s="6"/>
      <c r="J45" s="6"/>
      <c r="K45" s="6"/>
    </row>
    <row r="46" spans="1:11" ht="25.5" customHeight="1" x14ac:dyDescent="0.25">
      <c r="A46" s="9" t="s">
        <v>204</v>
      </c>
      <c r="B46" s="6" t="s">
        <v>247</v>
      </c>
      <c r="C46" s="6" t="s">
        <v>248</v>
      </c>
      <c r="D46" s="6" t="s">
        <v>249</v>
      </c>
      <c r="E46" s="6" t="s">
        <v>75</v>
      </c>
      <c r="F46" s="6" t="s">
        <v>250</v>
      </c>
      <c r="G46" s="6" t="s">
        <v>251</v>
      </c>
      <c r="H46" s="6"/>
      <c r="I46" s="6"/>
      <c r="J46" s="6"/>
      <c r="K46" s="6"/>
    </row>
    <row r="47" spans="1:11" ht="25.5" customHeight="1" x14ac:dyDescent="0.25">
      <c r="A47" s="9" t="s">
        <v>210</v>
      </c>
      <c r="B47" s="6" t="s">
        <v>252</v>
      </c>
      <c r="C47" s="6" t="s">
        <v>253</v>
      </c>
      <c r="D47" s="6" t="s">
        <v>254</v>
      </c>
      <c r="E47" s="6" t="s">
        <v>255</v>
      </c>
      <c r="F47" s="6" t="s">
        <v>256</v>
      </c>
      <c r="G47" s="6" t="s">
        <v>61</v>
      </c>
      <c r="H47" s="6"/>
      <c r="I47" s="6"/>
      <c r="J47" s="6"/>
      <c r="K47" s="6"/>
    </row>
    <row r="48" spans="1:11" ht="25.5" customHeight="1" x14ac:dyDescent="0.25">
      <c r="A48" s="8" t="s">
        <v>100</v>
      </c>
      <c r="B48" s="6" t="s">
        <v>257</v>
      </c>
      <c r="C48" s="6" t="s">
        <v>102</v>
      </c>
      <c r="D48" s="6" t="s">
        <v>103</v>
      </c>
      <c r="E48" s="6" t="s">
        <v>104</v>
      </c>
      <c r="F48" s="6" t="s">
        <v>258</v>
      </c>
      <c r="G48" s="6" t="s">
        <v>259</v>
      </c>
      <c r="H48" s="6"/>
      <c r="I48" s="6"/>
      <c r="J48" s="6"/>
      <c r="K48" s="6"/>
    </row>
    <row r="49" spans="1:11" ht="25.5" customHeight="1" x14ac:dyDescent="0.25">
      <c r="A49" s="9" t="s">
        <v>199</v>
      </c>
      <c r="B49" s="6" t="s">
        <v>260</v>
      </c>
      <c r="C49" s="6" t="s">
        <v>261</v>
      </c>
      <c r="D49" s="6" t="s">
        <v>262</v>
      </c>
      <c r="E49" s="6" t="s">
        <v>263</v>
      </c>
      <c r="F49" s="6" t="s">
        <v>264</v>
      </c>
      <c r="G49" s="6" t="s">
        <v>265</v>
      </c>
      <c r="H49" s="6"/>
      <c r="I49" s="6"/>
      <c r="J49" s="6"/>
      <c r="K49" s="6"/>
    </row>
    <row r="50" spans="1:11" ht="25.5" customHeight="1" x14ac:dyDescent="0.25">
      <c r="A50" s="9" t="s">
        <v>204</v>
      </c>
      <c r="B50" s="6" t="s">
        <v>266</v>
      </c>
      <c r="C50" s="6" t="s">
        <v>228</v>
      </c>
      <c r="D50" s="6" t="s">
        <v>267</v>
      </c>
      <c r="E50" s="6" t="s">
        <v>268</v>
      </c>
      <c r="F50" s="6" t="s">
        <v>269</v>
      </c>
      <c r="G50" s="6" t="s">
        <v>179</v>
      </c>
      <c r="H50" s="6"/>
      <c r="I50" s="6"/>
      <c r="J50" s="6"/>
      <c r="K50" s="6"/>
    </row>
    <row r="51" spans="1:11" ht="25.5" customHeight="1" x14ac:dyDescent="0.25">
      <c r="A51" s="9" t="s">
        <v>210</v>
      </c>
      <c r="B51" s="6" t="s">
        <v>270</v>
      </c>
      <c r="C51" s="6" t="s">
        <v>271</v>
      </c>
      <c r="D51" s="6" t="s">
        <v>272</v>
      </c>
      <c r="E51" s="6" t="s">
        <v>180</v>
      </c>
      <c r="F51" s="6" t="s">
        <v>273</v>
      </c>
      <c r="G51" s="6" t="s">
        <v>179</v>
      </c>
      <c r="H51" s="6"/>
      <c r="I51" s="6"/>
      <c r="J51" s="6"/>
      <c r="K51" s="6"/>
    </row>
    <row r="52" spans="1:11" ht="25.5" customHeight="1" x14ac:dyDescent="0.25">
      <c r="A52" s="8" t="s">
        <v>274</v>
      </c>
      <c r="B52" s="6" t="s">
        <v>275</v>
      </c>
      <c r="C52" s="6" t="s">
        <v>276</v>
      </c>
      <c r="D52" s="6" t="s">
        <v>277</v>
      </c>
      <c r="E52" s="6" t="s">
        <v>278</v>
      </c>
      <c r="F52" s="6" t="s">
        <v>279</v>
      </c>
      <c r="G52" s="6" t="s">
        <v>280</v>
      </c>
      <c r="H52" s="6"/>
      <c r="I52" s="6"/>
      <c r="J52" s="6"/>
      <c r="K52" s="6"/>
    </row>
    <row r="53" spans="1:11" ht="25.5" customHeight="1" x14ac:dyDescent="0.25">
      <c r="A53" s="9" t="s">
        <v>199</v>
      </c>
      <c r="B53" s="6" t="s">
        <v>281</v>
      </c>
      <c r="C53" s="6" t="s">
        <v>282</v>
      </c>
      <c r="D53" s="6" t="s">
        <v>283</v>
      </c>
      <c r="E53" s="6" t="s">
        <v>284</v>
      </c>
      <c r="F53" s="6" t="s">
        <v>279</v>
      </c>
      <c r="G53" s="6" t="s">
        <v>280</v>
      </c>
      <c r="H53" s="6"/>
      <c r="I53" s="6"/>
      <c r="J53" s="6"/>
      <c r="K53" s="6"/>
    </row>
    <row r="54" spans="1:11" ht="25.5" customHeight="1" x14ac:dyDescent="0.25">
      <c r="A54" s="9" t="s">
        <v>204</v>
      </c>
      <c r="B54" s="6" t="s">
        <v>285</v>
      </c>
      <c r="C54" s="6" t="s">
        <v>286</v>
      </c>
      <c r="D54" s="6" t="s">
        <v>285</v>
      </c>
      <c r="E54" s="6" t="s">
        <v>209</v>
      </c>
      <c r="F54" s="6" t="s">
        <v>175</v>
      </c>
      <c r="G54" s="6" t="s">
        <v>176</v>
      </c>
      <c r="H54" s="6"/>
      <c r="I54" s="6"/>
      <c r="J54" s="6"/>
      <c r="K54" s="6"/>
    </row>
    <row r="55" spans="1:11" ht="25.5" customHeight="1" x14ac:dyDescent="0.25">
      <c r="A55" s="9" t="s">
        <v>210</v>
      </c>
      <c r="B55" s="6" t="s">
        <v>287</v>
      </c>
      <c r="C55" s="6" t="s">
        <v>182</v>
      </c>
      <c r="D55" s="6" t="s">
        <v>287</v>
      </c>
      <c r="E55" s="6" t="s">
        <v>173</v>
      </c>
      <c r="F55" s="6" t="s">
        <v>175</v>
      </c>
      <c r="G55" s="6" t="s">
        <v>176</v>
      </c>
      <c r="H55" s="6"/>
      <c r="I55" s="6"/>
      <c r="J55" s="6"/>
      <c r="K55" s="6"/>
    </row>
    <row r="56" spans="1:11" ht="25.5" customHeight="1" x14ac:dyDescent="0.25">
      <c r="A56" s="8" t="s">
        <v>288</v>
      </c>
      <c r="B56" s="6" t="s">
        <v>170</v>
      </c>
      <c r="C56" s="6" t="s">
        <v>56</v>
      </c>
      <c r="D56" s="6" t="s">
        <v>289</v>
      </c>
      <c r="E56" s="6" t="s">
        <v>290</v>
      </c>
      <c r="F56" s="6" t="s">
        <v>55</v>
      </c>
      <c r="G56" s="6" t="s">
        <v>271</v>
      </c>
      <c r="H56" s="6"/>
      <c r="I56" s="6"/>
      <c r="J56" s="6"/>
      <c r="K56" s="6"/>
    </row>
    <row r="57" spans="1:11" ht="25.5" customHeight="1" x14ac:dyDescent="0.25">
      <c r="A57" s="8" t="s">
        <v>183</v>
      </c>
      <c r="B57" s="6" t="s">
        <v>184</v>
      </c>
      <c r="C57" s="6" t="s">
        <v>56</v>
      </c>
      <c r="D57" s="6" t="s">
        <v>185</v>
      </c>
      <c r="E57" s="6" t="s">
        <v>185</v>
      </c>
      <c r="F57" s="6" t="s">
        <v>184</v>
      </c>
      <c r="G57" s="6" t="s">
        <v>186</v>
      </c>
      <c r="H57" s="6"/>
      <c r="I57" s="6"/>
      <c r="J57" s="6"/>
      <c r="K57" s="6"/>
    </row>
  </sheetData>
  <mergeCells count="1">
    <mergeCell ref="B1:G1"/>
  </mergeCells>
  <printOptions gridLines="1"/>
  <pageMargins left="0.25" right="0.25" top="0.75" bottom="0.75" header="0.3" footer="0.3"/>
  <pageSetup scale="52" fitToHeight="0" pageOrder="overThenDown" orientation="landscape" r:id="rId1"/>
  <headerFooter>
    <oddHeader>&amp;LTable: ACSST5Y2020.S2503</oddHeader>
    <oddFooter>&amp;L&amp;Bdata.census.gov&amp;B | Measuring America's People, Places, and Economy &amp;R&amp;P</oddFooter>
    <evenHeader>&amp;LTable: ACSST5Y2020.S2503</evenHeader>
    <evenFooter>&amp;L&amp;Bdata.census.gov&amp;B | Measuring America's People, Places, and Economy &amp;R&amp;P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Data</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2022-06-07T14:29:43Z</dcterms:created>
  <dcterms:modified xsi:type="dcterms:W3CDTF">2022-06-15T17:08:41Z</dcterms:modified>
</cp:coreProperties>
</file>